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ccounting Related\Fee Schedules\2020\Payment Calculators\"/>
    </mc:Choice>
  </mc:AlternateContent>
  <bookViews>
    <workbookView xWindow="0" yWindow="0" windowWidth="28800" windowHeight="10830"/>
  </bookViews>
  <sheets>
    <sheet name="YDP full fee" sheetId="1" r:id="rId1"/>
  </sheets>
  <externalReferences>
    <externalReference r:id="rId2"/>
    <externalReference r:id="rId3"/>
  </externalReferences>
  <definedNames>
    <definedName name="age_1">#REF!</definedName>
    <definedName name="fee_1" localSheetId="0">'YDP full fee'!$D$28</definedName>
    <definedName name="fee_1">#REF!</definedName>
    <definedName name="fee_2" localSheetId="0">'YDP full fee'!#REF!</definedName>
    <definedName name="fee_2">#REF!</definedName>
    <definedName name="Fri_1" localSheetId="0">'YDP full fee'!$D$25</definedName>
    <definedName name="Fri_1">#REF!</definedName>
    <definedName name="ft_1" localSheetId="0">'YDP full fee'!$C$18</definedName>
    <definedName name="ft_1">#REF!</definedName>
    <definedName name="Mon_1" localSheetId="0">'YDP full fee'!$D$21</definedName>
    <definedName name="Mon_1">#REF!</definedName>
    <definedName name="Mon_2018" localSheetId="0">#REF!</definedName>
    <definedName name="Mon_2018">#REF!</definedName>
    <definedName name="mon_sa">#REF!</definedName>
    <definedName name="pre_fd_daily">[2]Preschool!$L$7</definedName>
    <definedName name="pre_pt_daily">[2]Preschool!$M$7</definedName>
    <definedName name="_xlnm.Print_Area" localSheetId="0">'YDP full fee'!$A$1:$K$47</definedName>
    <definedName name="Program_1">'YDP full fee'!$C$14</definedName>
    <definedName name="Program_2">'YDP full fee'!$C$15</definedName>
    <definedName name="pt_1" localSheetId="0">'YDP full fee'!$C$20</definedName>
    <definedName name="pt_1">#REF!</definedName>
    <definedName name="School_1">'YDP full fee'!$C$11</definedName>
    <definedName name="Subsidy">#REF!</definedName>
    <definedName name="subsidy_2">'[1]YDP w_Subsidy'!$F$11</definedName>
    <definedName name="Thu_1" localSheetId="0">'YDP full fee'!$D$24</definedName>
    <definedName name="Thu_1">#REF!</definedName>
    <definedName name="Thu_2018" localSheetId="0">#REF!</definedName>
    <definedName name="Thu_2018">#REF!</definedName>
    <definedName name="thu_sa">#REF!</definedName>
    <definedName name="todd_fd_daily">[2]Toddler!$L$7</definedName>
    <definedName name="todd_pt_daily">[2]Toddler!$M$7</definedName>
    <definedName name="Tue_1" localSheetId="0">'YDP full fee'!$D$22</definedName>
    <definedName name="Tue_1">#REF!</definedName>
    <definedName name="Tue_2018" localSheetId="0">#REF!</definedName>
    <definedName name="Tue_2018">#REF!</definedName>
    <definedName name="tue_sa">#REF!</definedName>
    <definedName name="Wed_1" localSheetId="0">'YDP full fee'!$D$23</definedName>
    <definedName name="Wed_1">#REF!</definedName>
    <definedName name="Wed_2018" localSheetId="0">#REF!</definedName>
    <definedName name="Wed_2018">#REF!</definedName>
    <definedName name="wed_s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0" i="1" l="1"/>
  <c r="Q40" i="1"/>
  <c r="P40" i="1"/>
  <c r="O40" i="1"/>
  <c r="N40" i="1"/>
  <c r="M40" i="1"/>
  <c r="E40" i="1"/>
  <c r="F40" i="1" s="1"/>
  <c r="C40" i="1"/>
  <c r="R39" i="1"/>
  <c r="Q39" i="1"/>
  <c r="P39" i="1"/>
  <c r="O39" i="1"/>
  <c r="N39" i="1"/>
  <c r="M39" i="1"/>
  <c r="C39" i="1"/>
  <c r="E39" i="1" s="1"/>
  <c r="F39" i="1" s="1"/>
  <c r="R38" i="1"/>
  <c r="Q38" i="1"/>
  <c r="P38" i="1"/>
  <c r="O38" i="1"/>
  <c r="N38" i="1"/>
  <c r="M38" i="1"/>
  <c r="E38" i="1"/>
  <c r="F38" i="1" s="1"/>
  <c r="C38" i="1"/>
  <c r="R37" i="1"/>
  <c r="Q37" i="1"/>
  <c r="P37" i="1"/>
  <c r="O37" i="1"/>
  <c r="N37" i="1"/>
  <c r="M37" i="1"/>
  <c r="C37" i="1"/>
  <c r="E37" i="1" s="1"/>
  <c r="F37" i="1" s="1"/>
  <c r="R36" i="1"/>
  <c r="Q36" i="1"/>
  <c r="P36" i="1"/>
  <c r="O36" i="1"/>
  <c r="N36" i="1"/>
  <c r="M36" i="1"/>
  <c r="E36" i="1"/>
  <c r="F36" i="1" s="1"/>
  <c r="C36" i="1"/>
  <c r="R35" i="1"/>
  <c r="Q35" i="1"/>
  <c r="P35" i="1"/>
  <c r="O35" i="1"/>
  <c r="N35" i="1"/>
  <c r="M35" i="1"/>
  <c r="C35" i="1"/>
  <c r="E35" i="1" s="1"/>
  <c r="F35" i="1" s="1"/>
  <c r="R34" i="1"/>
  <c r="Q34" i="1"/>
  <c r="P34" i="1"/>
  <c r="O34" i="1"/>
  <c r="N34" i="1"/>
  <c r="M34" i="1"/>
  <c r="E34" i="1"/>
  <c r="F34" i="1" s="1"/>
  <c r="C34" i="1"/>
  <c r="R33" i="1"/>
  <c r="Q33" i="1"/>
  <c r="P33" i="1"/>
  <c r="O33" i="1"/>
  <c r="N33" i="1"/>
  <c r="M33" i="1"/>
  <c r="C33" i="1"/>
  <c r="E33" i="1" s="1"/>
  <c r="F33" i="1" s="1"/>
  <c r="R32" i="1"/>
  <c r="Q32" i="1"/>
  <c r="P32" i="1"/>
  <c r="O32" i="1"/>
  <c r="N32" i="1"/>
  <c r="M32" i="1"/>
  <c r="E32" i="1"/>
  <c r="F32" i="1" s="1"/>
  <c r="C32" i="1"/>
  <c r="R31" i="1"/>
  <c r="Q31" i="1"/>
  <c r="P31" i="1"/>
  <c r="O31" i="1"/>
  <c r="N31" i="1"/>
  <c r="M31" i="1"/>
  <c r="C31" i="1"/>
  <c r="E31" i="1" s="1"/>
  <c r="F31" i="1" s="1"/>
  <c r="D28" i="1"/>
  <c r="C28" i="1"/>
  <c r="X12" i="1"/>
</calcChain>
</file>

<file path=xl/sharedStrings.xml><?xml version="1.0" encoding="utf-8"?>
<sst xmlns="http://schemas.openxmlformats.org/spreadsheetml/2006/main" count="81" uniqueCount="65">
  <si>
    <t>2019 - 2020 Daily Fees:
Payment Calculator</t>
  </si>
  <si>
    <t>INTERNAL ONLY
Not for Public Release</t>
  </si>
  <si>
    <t>*** DO NOT e-mail excel copy to a family ***</t>
  </si>
  <si>
    <t>Daily Fees for YDP School Programs</t>
  </si>
  <si>
    <t>&gt;&gt;&gt; You may print a copy for the family
&gt;&gt;&gt; You may save the page as a pdf file, with a new name, and e-mail the pdf file to the family.</t>
  </si>
  <si>
    <t>Notes:</t>
  </si>
  <si>
    <t>1)</t>
  </si>
  <si>
    <t>Fees are calculated on a daily basis and are charged based on days scheduled for care. Fees are not charged on all statuatory holidays and on Christmas closure days.</t>
  </si>
  <si>
    <t>2)</t>
  </si>
  <si>
    <t>For the period of Sepember 2019 to June 2020, Winter Break, PD Days and March Break are included in your fees. You will be given the opportunity to Opt-Out of care on these school closure days. Failure to opt-out by the specified deadline will result in a charge.</t>
  </si>
  <si>
    <t>3)</t>
  </si>
  <si>
    <t>Owl does not issue credits for sick days, vacation days, or any unexpected centre closures.</t>
  </si>
  <si>
    <t>What School does your child attend?</t>
  </si>
  <si>
    <t>RATES OF CARE</t>
  </si>
  <si>
    <t>. . .</t>
  </si>
  <si>
    <t>Abraham Erb PS</t>
  </si>
  <si>
    <t>Bridgeport PS</t>
  </si>
  <si>
    <t>Chicopee Hills PS</t>
  </si>
  <si>
    <t>Crestview PS</t>
  </si>
  <si>
    <t>Franklin PS</t>
  </si>
  <si>
    <t>Laurelwood PS</t>
  </si>
  <si>
    <t>Lester B. Pearson PS</t>
  </si>
  <si>
    <t>Lexington PS</t>
  </si>
  <si>
    <t>Northlake Woods PS</t>
  </si>
  <si>
    <t>Sandowne PS</t>
  </si>
  <si>
    <t>Vista Hills PS</t>
  </si>
  <si>
    <t>What Programs does your child require?</t>
  </si>
  <si>
    <t xml:space="preserve">Before School </t>
  </si>
  <si>
    <t>Answer "yes" if applicable</t>
  </si>
  <si>
    <t xml:space="preserve">After School </t>
  </si>
  <si>
    <t>What Days does your child attend?</t>
  </si>
  <si>
    <t>Y/N</t>
  </si>
  <si>
    <t>Full time?</t>
  </si>
  <si>
    <t>Part time?</t>
  </si>
  <si>
    <t>Monday</t>
  </si>
  <si>
    <t>Answer "yes" to all the days applicable</t>
  </si>
  <si>
    <t>Tuesday</t>
  </si>
  <si>
    <t>Wednesday</t>
  </si>
  <si>
    <t>Thursday</t>
  </si>
  <si>
    <t>Friday</t>
  </si>
  <si>
    <t xml:space="preserve">Daily Rate for: </t>
  </si>
  <si>
    <t>Personalized Calendar for child; 
# of days per month</t>
  </si>
  <si>
    <t>Fees in 2019 &amp; 2020</t>
  </si>
  <si>
    <t>Charged on 1st 
of the month</t>
  </si>
  <si>
    <t>Charged on 15th of the month</t>
  </si>
  <si>
    <t>MON</t>
  </si>
  <si>
    <t>TUES</t>
  </si>
  <si>
    <t>WED</t>
  </si>
  <si>
    <t>THU</t>
  </si>
  <si>
    <t>FRI</t>
  </si>
  <si>
    <t>September</t>
  </si>
  <si>
    <t>October</t>
  </si>
  <si>
    <t>November</t>
  </si>
  <si>
    <t>December</t>
  </si>
  <si>
    <t>January</t>
  </si>
  <si>
    <t>February</t>
  </si>
  <si>
    <t>March</t>
  </si>
  <si>
    <t>April</t>
  </si>
  <si>
    <t>May</t>
  </si>
  <si>
    <t>June</t>
  </si>
  <si>
    <t></t>
  </si>
  <si>
    <t>The above calculation represents monthly fees for your child to attend the WRDSB Youth Development Program, offered through Owl Child Care, for the 2019/2020 school year. This amount is an estimate only, based on all known information. Invoices for monthly fees will be e-mailed at least 5 days prior to fees being charged. Please review this invoice as final confirmation of your child's fees.</t>
  </si>
  <si>
    <t>The above calculation does not take in to account additonal days of care required for those on part-time schedules; opting out of any PD Days, Winter Break or March Break; fees for Summer Camp; and any program or schedule changes to your child's enrolment with Owl Child Care. The above calculation assumes no significant changes of Owl's funding from the Region of Waterloo.</t>
  </si>
  <si>
    <t>Errors and omissions accepted. The Board of Directors reserves the right to make changes to these fees at their discretion.  Notice of 45 days will be given informing parents of any changes.</t>
  </si>
  <si>
    <t>For further information or any clarification, please do not hesitate to call or e-mail: Thomas Hemming, Accounting Manager 
[p] 519-894-0581 x104 or [e] themming@owlchildcare.org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</si>
</sst>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 #,##0_);_(* \(#,##0\);_(* &quot;-&quot;??_);_(@_)"/>
    <numFmt numFmtId="165" formatCode="_(* #,##0.00_);_(* \(#,##0.00\);_(* &quot;-&quot;??_);_(@_)"/>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2"/>
      <name val="Arial"/>
      <family val="2"/>
    </font>
    <font>
      <b/>
      <sz val="22"/>
      <name val="Arial Black"/>
      <family val="2"/>
    </font>
    <font>
      <b/>
      <sz val="20"/>
      <color theme="0"/>
      <name val="Calibri"/>
      <family val="2"/>
      <scheme val="minor"/>
    </font>
    <font>
      <sz val="12"/>
      <color rgb="FFFF0000"/>
      <name val="Calibri"/>
      <family val="2"/>
      <scheme val="minor"/>
    </font>
    <font>
      <b/>
      <sz val="16"/>
      <color theme="1"/>
      <name val="Arial Black"/>
      <family val="2"/>
    </font>
    <font>
      <sz val="11"/>
      <color theme="7"/>
      <name val="Calibri"/>
      <family val="2"/>
      <scheme val="minor"/>
    </font>
    <font>
      <b/>
      <sz val="12"/>
      <name val="Arial"/>
      <family val="2"/>
    </font>
    <font>
      <sz val="10"/>
      <name val="Arial"/>
      <family val="2"/>
    </font>
    <font>
      <sz val="11"/>
      <color rgb="FF002060"/>
      <name val="Calibri"/>
      <family val="2"/>
      <scheme val="minor"/>
    </font>
    <font>
      <i/>
      <sz val="11"/>
      <color theme="9" tint="-0.249977111117893"/>
      <name val="Calibri"/>
      <family val="2"/>
      <scheme val="minor"/>
    </font>
    <font>
      <i/>
      <sz val="10"/>
      <color theme="1"/>
      <name val="Calibri"/>
      <family val="2"/>
      <scheme val="minor"/>
    </font>
    <font>
      <i/>
      <sz val="11"/>
      <color rgb="FFFF0000"/>
      <name val="Calibri"/>
      <family val="2"/>
      <scheme val="minor"/>
    </font>
    <font>
      <sz val="12"/>
      <color theme="1"/>
      <name val="Calibri"/>
      <family val="2"/>
      <scheme val="minor"/>
    </font>
    <font>
      <b/>
      <sz val="14"/>
      <color theme="0"/>
      <name val="Calibri"/>
      <family val="2"/>
      <scheme val="minor"/>
    </font>
    <font>
      <sz val="14"/>
      <color theme="1"/>
      <name val="Arial Black"/>
      <family val="2"/>
    </font>
    <font>
      <i/>
      <sz val="11"/>
      <color theme="1"/>
      <name val="Calibri"/>
      <family val="2"/>
      <scheme val="minor"/>
    </font>
    <font>
      <b/>
      <sz val="12"/>
      <color theme="7"/>
      <name val="Calibri"/>
      <family val="2"/>
      <scheme val="minor"/>
    </font>
    <font>
      <sz val="11"/>
      <color theme="1"/>
      <name val="Wingdings"/>
      <charset val="2"/>
    </font>
  </fonts>
  <fills count="6">
    <fill>
      <patternFill patternType="none"/>
    </fill>
    <fill>
      <patternFill patternType="gray125"/>
    </fill>
    <fill>
      <patternFill patternType="solid">
        <fgColor theme="0"/>
        <bgColor indexed="64"/>
      </patternFill>
    </fill>
    <fill>
      <patternFill patternType="solid">
        <fgColor theme="9" tint="-0.499984740745262"/>
        <bgColor indexed="64"/>
      </patternFill>
    </fill>
    <fill>
      <patternFill patternType="solid">
        <fgColor theme="7" tint="0.59999389629810485"/>
        <bgColor indexed="64"/>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theme="9" tint="0.39994506668294322"/>
      </left>
      <right/>
      <top style="medium">
        <color theme="9" tint="0.39994506668294322"/>
      </top>
      <bottom style="medium">
        <color theme="9" tint="0.39994506668294322"/>
      </bottom>
      <diagonal/>
    </border>
    <border>
      <left/>
      <right/>
      <top style="medium">
        <color theme="9" tint="0.39994506668294322"/>
      </top>
      <bottom style="medium">
        <color theme="9" tint="0.39994506668294322"/>
      </bottom>
      <diagonal/>
    </border>
    <border>
      <left/>
      <right style="medium">
        <color theme="9" tint="0.39994506668294322"/>
      </right>
      <top style="medium">
        <color theme="9" tint="0.39994506668294322"/>
      </top>
      <bottom style="medium">
        <color theme="9" tint="0.39994506668294322"/>
      </bottom>
      <diagonal/>
    </border>
    <border>
      <left style="medium">
        <color theme="9" tint="0.39991454817346722"/>
      </left>
      <right style="medium">
        <color theme="9" tint="0.39991454817346722"/>
      </right>
      <top style="medium">
        <color theme="9" tint="0.39994506668294322"/>
      </top>
      <bottom style="medium">
        <color theme="9" tint="0.39994506668294322"/>
      </bottom>
      <diagonal/>
    </border>
    <border>
      <left style="medium">
        <color theme="9" tint="0.39991454817346722"/>
      </left>
      <right/>
      <top style="medium">
        <color theme="9" tint="0.39991454817346722"/>
      </top>
      <bottom style="medium">
        <color theme="9" tint="0.39991454817346722"/>
      </bottom>
      <diagonal/>
    </border>
    <border>
      <left/>
      <right style="medium">
        <color theme="9" tint="0.39991454817346722"/>
      </right>
      <top style="medium">
        <color theme="9" tint="0.39991454817346722"/>
      </top>
      <bottom style="medium">
        <color theme="9" tint="0.39991454817346722"/>
      </bottom>
      <diagonal/>
    </border>
    <border>
      <left style="medium">
        <color theme="9" tint="0.39994506668294322"/>
      </left>
      <right style="medium">
        <color theme="9" tint="0.39994506668294322"/>
      </right>
      <top style="medium">
        <color theme="9" tint="0.39994506668294322"/>
      </top>
      <bottom style="medium">
        <color theme="9" tint="0.3999450666829432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165" fontId="10" fillId="0" borderId="0" applyFont="0" applyFill="0" applyBorder="0" applyAlignment="0" applyProtection="0"/>
  </cellStyleXfs>
  <cellXfs count="48">
    <xf numFmtId="0" fontId="0" fillId="0" borderId="0" xfId="0"/>
    <xf numFmtId="164" fontId="3" fillId="2" borderId="0" xfId="1" applyNumberFormat="1" applyFont="1" applyFill="1" applyAlignment="1">
      <alignment horizontal="center"/>
    </xf>
    <xf numFmtId="44" fontId="4" fillId="2" borderId="0" xfId="2" applyFont="1" applyFill="1" applyAlignment="1">
      <alignment horizontal="right" vertical="top" wrapText="1"/>
    </xf>
    <xf numFmtId="164" fontId="3" fillId="2" borderId="0" xfId="1" applyNumberFormat="1" applyFont="1" applyFill="1" applyBorder="1"/>
    <xf numFmtId="164" fontId="3" fillId="3" borderId="0" xfId="1" applyNumberFormat="1" applyFont="1" applyFill="1" applyBorder="1"/>
    <xf numFmtId="0" fontId="5" fillId="3" borderId="0" xfId="0" applyFont="1" applyFill="1" applyAlignment="1">
      <alignment horizontal="center" vertical="center" wrapText="1"/>
    </xf>
    <xf numFmtId="0" fontId="0" fillId="2" borderId="0" xfId="0" applyFill="1"/>
    <xf numFmtId="0" fontId="6" fillId="2" borderId="0" xfId="0" applyFont="1" applyFill="1" applyBorder="1" applyAlignment="1">
      <alignment horizontal="center" vertical="center" wrapText="1"/>
    </xf>
    <xf numFmtId="0" fontId="0" fillId="3" borderId="0" xfId="0" applyFill="1"/>
    <xf numFmtId="0" fontId="2" fillId="3" borderId="0" xfId="0" applyFont="1" applyFill="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8" fillId="3" borderId="0" xfId="0" applyFont="1" applyFill="1" applyAlignment="1">
      <alignment horizontal="left" vertical="top" wrapText="1"/>
    </xf>
    <xf numFmtId="164" fontId="9" fillId="2" borderId="0" xfId="1" applyNumberFormat="1" applyFont="1" applyFill="1" applyBorder="1" applyAlignment="1">
      <alignment horizontal="left"/>
    </xf>
    <xf numFmtId="44" fontId="3" fillId="2" borderId="0" xfId="2" applyFont="1" applyFill="1" applyBorder="1" applyAlignment="1">
      <alignment horizontal="right"/>
    </xf>
    <xf numFmtId="0" fontId="3" fillId="2" borderId="0" xfId="1" applyNumberFormat="1" applyFont="1" applyFill="1" applyBorder="1" applyAlignment="1">
      <alignment horizontal="center" vertical="top"/>
    </xf>
    <xf numFmtId="0" fontId="10" fillId="2" borderId="0" xfId="3" applyNumberFormat="1" applyFont="1" applyFill="1" applyBorder="1" applyAlignment="1">
      <alignment horizontal="left" vertical="top" wrapText="1"/>
    </xf>
    <xf numFmtId="164" fontId="3" fillId="2" borderId="0" xfId="1" applyNumberFormat="1" applyFont="1" applyFill="1" applyBorder="1" applyAlignment="1">
      <alignment horizontal="right"/>
    </xf>
    <xf numFmtId="164" fontId="3" fillId="3" borderId="0" xfId="1" applyNumberFormat="1" applyFont="1" applyFill="1" applyBorder="1" applyAlignment="1">
      <alignment horizontal="right"/>
    </xf>
    <xf numFmtId="0" fontId="8" fillId="3" borderId="0" xfId="0" applyFont="1" applyFill="1" applyAlignment="1">
      <alignment horizontal="center"/>
    </xf>
    <xf numFmtId="0" fontId="11" fillId="4" borderId="0" xfId="0" applyFont="1" applyFill="1" applyAlignment="1" applyProtection="1">
      <alignment horizontal="center"/>
      <protection locked="0"/>
    </xf>
    <xf numFmtId="43" fontId="0" fillId="3" borderId="0" xfId="1" applyFont="1" applyFill="1"/>
    <xf numFmtId="0" fontId="0" fillId="2" borderId="0" xfId="0" applyFill="1" applyAlignment="1">
      <alignment horizontal="right" indent="1"/>
    </xf>
    <xf numFmtId="0" fontId="12" fillId="4" borderId="0" xfId="0" applyFont="1" applyFill="1" applyAlignment="1" applyProtection="1">
      <alignment horizontal="center" vertical="center"/>
      <protection locked="0"/>
    </xf>
    <xf numFmtId="0" fontId="13" fillId="2" borderId="0" xfId="0" applyFont="1" applyFill="1"/>
    <xf numFmtId="0" fontId="12" fillId="2" borderId="4" xfId="0" applyFont="1" applyFill="1" applyBorder="1" applyAlignment="1" applyProtection="1">
      <alignment horizontal="center" vertical="center"/>
      <protection locked="0"/>
    </xf>
    <xf numFmtId="0" fontId="14" fillId="2" borderId="0" xfId="0" applyFont="1" applyFill="1" applyAlignment="1">
      <alignment vertical="top" wrapText="1"/>
    </xf>
    <xf numFmtId="0" fontId="15" fillId="2" borderId="5" xfId="0" applyFont="1" applyFill="1" applyBorder="1" applyAlignment="1">
      <alignment horizontal="left" vertical="center" indent="1"/>
    </xf>
    <xf numFmtId="0" fontId="15" fillId="2" borderId="6" xfId="0" applyFont="1" applyFill="1" applyBorder="1" applyAlignment="1">
      <alignment vertical="center"/>
    </xf>
    <xf numFmtId="0" fontId="0" fillId="2" borderId="7" xfId="0" applyFont="1" applyFill="1" applyBorder="1" applyAlignment="1">
      <alignment vertical="center"/>
    </xf>
    <xf numFmtId="44" fontId="15" fillId="2" borderId="7" xfId="2" applyFont="1" applyFill="1" applyBorder="1" applyAlignment="1">
      <alignment vertical="center"/>
    </xf>
    <xf numFmtId="0" fontId="15" fillId="2" borderId="0" xfId="0" applyFont="1" applyFill="1" applyAlignment="1">
      <alignment vertical="center"/>
    </xf>
    <xf numFmtId="0" fontId="16" fillId="3" borderId="0" xfId="0" applyFont="1" applyFill="1" applyAlignment="1">
      <alignment horizontal="center" vertical="center" wrapText="1"/>
    </xf>
    <xf numFmtId="0" fontId="15" fillId="3" borderId="0" xfId="0" applyFont="1" applyFill="1" applyAlignment="1">
      <alignment vertical="center"/>
    </xf>
    <xf numFmtId="17" fontId="17" fillId="2" borderId="0" xfId="0" quotePrefix="1" applyNumberFormat="1" applyFont="1" applyFill="1" applyAlignment="1">
      <alignment horizontal="center" vertical="center"/>
    </xf>
    <xf numFmtId="0" fontId="18" fillId="2" borderId="0" xfId="0" applyFont="1" applyFill="1" applyAlignment="1">
      <alignment horizontal="center" wrapText="1"/>
    </xf>
    <xf numFmtId="0" fontId="19" fillId="3" borderId="0" xfId="0" applyFont="1" applyFill="1" applyAlignment="1">
      <alignment horizontal="right"/>
    </xf>
    <xf numFmtId="0" fontId="0" fillId="2" borderId="0" xfId="0" applyFill="1" applyAlignment="1">
      <alignment vertical="center"/>
    </xf>
    <xf numFmtId="44" fontId="0" fillId="2" borderId="8" xfId="2" applyFont="1" applyFill="1" applyBorder="1" applyAlignment="1">
      <alignment vertical="center"/>
    </xf>
    <xf numFmtId="44" fontId="0" fillId="2" borderId="9" xfId="0" applyNumberFormat="1" applyFill="1" applyBorder="1" applyAlignment="1">
      <alignment vertical="center"/>
    </xf>
    <xf numFmtId="0" fontId="0" fillId="5" borderId="10" xfId="0" applyFill="1" applyBorder="1" applyAlignment="1">
      <alignment vertical="center"/>
    </xf>
    <xf numFmtId="44" fontId="0" fillId="2" borderId="7" xfId="2" applyFont="1" applyFill="1" applyBorder="1" applyAlignment="1">
      <alignment vertical="center"/>
    </xf>
    <xf numFmtId="44" fontId="0" fillId="2" borderId="11" xfId="2" applyFont="1" applyFill="1" applyBorder="1" applyAlignment="1">
      <alignment vertical="center"/>
    </xf>
    <xf numFmtId="0" fontId="0" fillId="3" borderId="0" xfId="0" applyFill="1" applyAlignment="1">
      <alignment vertical="center"/>
    </xf>
    <xf numFmtId="0" fontId="20" fillId="2" borderId="0" xfId="0" applyFont="1" applyFill="1" applyAlignment="1">
      <alignment horizontal="center" vertical="top"/>
    </xf>
    <xf numFmtId="0" fontId="0" fillId="2" borderId="0" xfId="0" applyFill="1" applyAlignment="1">
      <alignment horizontal="left" vertical="top" wrapText="1"/>
    </xf>
    <xf numFmtId="0" fontId="0" fillId="2" borderId="0" xfId="0" applyFill="1" applyAlignment="1">
      <alignment vertical="top" wrapText="1"/>
    </xf>
  </cellXfs>
  <cellStyles count="4">
    <cellStyle name="Comma" xfId="1" builtinId="3"/>
    <cellStyle name="Comma 3" xfId="3"/>
    <cellStyle name="Currency" xfId="2" builtinId="4"/>
    <cellStyle name="Normal" xfId="0" builtinId="0"/>
  </cellStyles>
  <dxfs count="4">
    <dxf>
      <fill>
        <patternFill patternType="darkUp"/>
      </fill>
    </dxf>
    <dxf>
      <fill>
        <patternFill patternType="darkUp"/>
      </fill>
    </dxf>
    <dxf>
      <fill>
        <patternFill>
          <bgColor theme="7" tint="0.59996337778862885"/>
        </patternFill>
      </fill>
    </dxf>
    <dxf>
      <fill>
        <patternFill patternType="dark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0</xdr:row>
      <xdr:rowOff>57150</xdr:rowOff>
    </xdr:from>
    <xdr:to>
      <xdr:col>3</xdr:col>
      <xdr:colOff>389216</xdr:colOff>
      <xdr:row>0</xdr:row>
      <xdr:rowOff>794830</xdr:rowOff>
    </xdr:to>
    <xdr:pic>
      <xdr:nvPicPr>
        <xdr:cNvPr id="2" name="Picture 1"/>
        <xdr:cNvPicPr>
          <a:picLocks noChangeAspect="1"/>
        </xdr:cNvPicPr>
      </xdr:nvPicPr>
      <xdr:blipFill>
        <a:blip xmlns:r="http://schemas.openxmlformats.org/officeDocument/2006/relationships" r:embed="rId1"/>
        <a:stretch>
          <a:fillRect/>
        </a:stretch>
      </xdr:blipFill>
      <xdr:spPr>
        <a:xfrm>
          <a:off x="257175" y="57150"/>
          <a:ext cx="2475191" cy="7376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DP%202019_20%20-%20Payment%20Calculator,%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nap-owl.waterloonetworking.net\shared\Accounting%20Related\financial%20analysis\2018\Daily%20Rate\Conversion%20to%20daily%20rate%20-%20cost%20mitigation%20-%20one%20r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DP full fee"/>
      <sheetName val="YDP w_Subsidy"/>
      <sheetName val="2019_20"/>
    </sheetNames>
    <sheetDataSet>
      <sheetData sheetId="0"/>
      <sheetData sheetId="1">
        <row r="11">
          <cell r="F11">
            <v>0</v>
          </cell>
        </row>
      </sheetData>
      <sheetData sheetId="2">
        <row r="5">
          <cell r="I5">
            <v>204</v>
          </cell>
          <cell r="J5">
            <v>38</v>
          </cell>
          <cell r="K5">
            <v>42</v>
          </cell>
          <cell r="L5">
            <v>41</v>
          </cell>
          <cell r="M5">
            <v>42</v>
          </cell>
          <cell r="N5">
            <v>41</v>
          </cell>
        </row>
        <row r="9">
          <cell r="J9" t="str">
            <v>Monday</v>
          </cell>
          <cell r="K9" t="str">
            <v>Tuesday</v>
          </cell>
          <cell r="L9" t="str">
            <v>Wednesday</v>
          </cell>
          <cell r="M9" t="str">
            <v>Thursday</v>
          </cell>
          <cell r="N9" t="str">
            <v>Friday</v>
          </cell>
        </row>
        <row r="10">
          <cell r="H10" t="str">
            <v>September</v>
          </cell>
          <cell r="I10">
            <v>20</v>
          </cell>
          <cell r="J10">
            <v>4</v>
          </cell>
          <cell r="K10">
            <v>4</v>
          </cell>
          <cell r="L10">
            <v>4</v>
          </cell>
          <cell r="M10">
            <v>4</v>
          </cell>
          <cell r="N10">
            <v>4</v>
          </cell>
          <cell r="O10">
            <v>20</v>
          </cell>
          <cell r="P10" t="str">
            <v/>
          </cell>
        </row>
        <row r="15">
          <cell r="H15" t="str">
            <v>October</v>
          </cell>
          <cell r="I15">
            <v>22</v>
          </cell>
          <cell r="J15">
            <v>3</v>
          </cell>
          <cell r="K15">
            <v>5</v>
          </cell>
          <cell r="L15">
            <v>5</v>
          </cell>
          <cell r="M15">
            <v>5</v>
          </cell>
          <cell r="N15">
            <v>4</v>
          </cell>
          <cell r="O15">
            <v>22</v>
          </cell>
          <cell r="P15" t="str">
            <v/>
          </cell>
        </row>
        <row r="20">
          <cell r="H20" t="str">
            <v>November</v>
          </cell>
          <cell r="I20">
            <v>21</v>
          </cell>
          <cell r="J20">
            <v>4</v>
          </cell>
          <cell r="K20">
            <v>4</v>
          </cell>
          <cell r="L20">
            <v>4</v>
          </cell>
          <cell r="M20">
            <v>4</v>
          </cell>
          <cell r="N20">
            <v>5</v>
          </cell>
          <cell r="O20">
            <v>21</v>
          </cell>
          <cell r="P20" t="str">
            <v/>
          </cell>
        </row>
        <row r="26">
          <cell r="H26" t="str">
            <v>December</v>
          </cell>
          <cell r="I26">
            <v>17</v>
          </cell>
          <cell r="J26">
            <v>4</v>
          </cell>
          <cell r="K26">
            <v>4</v>
          </cell>
          <cell r="L26">
            <v>3</v>
          </cell>
          <cell r="M26">
            <v>3</v>
          </cell>
          <cell r="N26">
            <v>3</v>
          </cell>
          <cell r="O26">
            <v>17</v>
          </cell>
          <cell r="P26" t="str">
            <v/>
          </cell>
        </row>
        <row r="32">
          <cell r="H32" t="str">
            <v>January</v>
          </cell>
          <cell r="I32">
            <v>22</v>
          </cell>
          <cell r="J32">
            <v>4</v>
          </cell>
          <cell r="K32">
            <v>4</v>
          </cell>
          <cell r="L32">
            <v>4</v>
          </cell>
          <cell r="M32">
            <v>5</v>
          </cell>
          <cell r="N32">
            <v>5</v>
          </cell>
          <cell r="O32">
            <v>22</v>
          </cell>
          <cell r="P32" t="str">
            <v/>
          </cell>
        </row>
        <row r="38">
          <cell r="H38" t="str">
            <v>February</v>
          </cell>
          <cell r="I38">
            <v>19</v>
          </cell>
          <cell r="J38">
            <v>3</v>
          </cell>
          <cell r="K38">
            <v>4</v>
          </cell>
          <cell r="L38">
            <v>4</v>
          </cell>
          <cell r="M38">
            <v>4</v>
          </cell>
          <cell r="N38">
            <v>4</v>
          </cell>
          <cell r="O38">
            <v>19</v>
          </cell>
          <cell r="P38" t="str">
            <v/>
          </cell>
        </row>
        <row r="43">
          <cell r="H43" t="str">
            <v>March</v>
          </cell>
          <cell r="I43">
            <v>22</v>
          </cell>
          <cell r="J43">
            <v>5</v>
          </cell>
          <cell r="K43">
            <v>5</v>
          </cell>
          <cell r="L43">
            <v>4</v>
          </cell>
          <cell r="M43">
            <v>4</v>
          </cell>
          <cell r="N43">
            <v>4</v>
          </cell>
          <cell r="O43">
            <v>22</v>
          </cell>
          <cell r="P43" t="str">
            <v/>
          </cell>
        </row>
        <row r="49">
          <cell r="H49" t="str">
            <v>April</v>
          </cell>
          <cell r="I49">
            <v>21</v>
          </cell>
          <cell r="J49">
            <v>4</v>
          </cell>
          <cell r="K49">
            <v>4</v>
          </cell>
          <cell r="L49">
            <v>5</v>
          </cell>
          <cell r="M49">
            <v>5</v>
          </cell>
          <cell r="N49">
            <v>3</v>
          </cell>
          <cell r="O49">
            <v>21</v>
          </cell>
          <cell r="P49" t="str">
            <v/>
          </cell>
        </row>
        <row r="55">
          <cell r="H55" t="str">
            <v>May</v>
          </cell>
          <cell r="I55">
            <v>20</v>
          </cell>
          <cell r="J55">
            <v>3</v>
          </cell>
          <cell r="K55">
            <v>4</v>
          </cell>
          <cell r="L55">
            <v>4</v>
          </cell>
          <cell r="M55">
            <v>4</v>
          </cell>
          <cell r="N55">
            <v>5</v>
          </cell>
          <cell r="O55">
            <v>20</v>
          </cell>
          <cell r="P55" t="str">
            <v/>
          </cell>
        </row>
        <row r="61">
          <cell r="H61" t="str">
            <v>June</v>
          </cell>
          <cell r="I61">
            <v>20</v>
          </cell>
          <cell r="J61">
            <v>4</v>
          </cell>
          <cell r="K61">
            <v>4</v>
          </cell>
          <cell r="L61">
            <v>4</v>
          </cell>
          <cell r="M61">
            <v>4</v>
          </cell>
          <cell r="N61">
            <v>4</v>
          </cell>
          <cell r="O61">
            <v>20</v>
          </cell>
          <cell r="P61"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Toddler"/>
      <sheetName val="Preschool"/>
      <sheetName val="2018"/>
      <sheetName val="2019"/>
      <sheetName val="2020"/>
    </sheetNames>
    <sheetDataSet>
      <sheetData sheetId="0" refreshError="1"/>
      <sheetData sheetId="1">
        <row r="7">
          <cell r="L7">
            <v>55.64</v>
          </cell>
          <cell r="M7">
            <v>55.64</v>
          </cell>
        </row>
      </sheetData>
      <sheetData sheetId="2">
        <row r="7">
          <cell r="L7">
            <v>50.16</v>
          </cell>
          <cell r="M7">
            <v>50.16</v>
          </cell>
        </row>
      </sheetData>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47"/>
  <sheetViews>
    <sheetView tabSelected="1" workbookViewId="0">
      <pane ySplit="4" topLeftCell="A5" activePane="bottomLeft" state="frozen"/>
      <selection activeCell="F3" sqref="F3:J3"/>
      <selection pane="bottomLeft" activeCell="D21" sqref="D21"/>
    </sheetView>
  </sheetViews>
  <sheetFormatPr defaultRowHeight="15" x14ac:dyDescent="0.25"/>
  <cols>
    <col min="1" max="1" width="4.7109375" style="8" customWidth="1"/>
    <col min="2" max="2" width="12.7109375" style="8" customWidth="1"/>
    <col min="3" max="3" width="17.7109375" style="8" customWidth="1"/>
    <col min="4" max="4" width="9.140625" style="8"/>
    <col min="5" max="6" width="17.140625" style="8" customWidth="1"/>
    <col min="7" max="7" width="7.28515625" style="8" customWidth="1"/>
    <col min="8" max="8" width="8.140625" style="8" customWidth="1"/>
    <col min="9" max="9" width="7.140625" style="8" customWidth="1"/>
    <col min="10" max="10" width="16.5703125" style="8" customWidth="1"/>
    <col min="11" max="11" width="3.85546875" style="8" customWidth="1"/>
    <col min="12" max="12" width="0" style="8" hidden="1" customWidth="1"/>
    <col min="13" max="15" width="9.5703125" style="8" hidden="1" customWidth="1"/>
    <col min="16" max="25" width="0" style="8" hidden="1" customWidth="1"/>
    <col min="26" max="16384" width="9.140625" style="8"/>
  </cols>
  <sheetData>
    <row r="1" spans="1:24" s="4" customFormat="1" ht="67.5" customHeight="1" x14ac:dyDescent="0.2">
      <c r="A1" s="1"/>
      <c r="B1" s="1"/>
      <c r="C1" s="1"/>
      <c r="D1" s="1"/>
      <c r="E1" s="2" t="s">
        <v>0</v>
      </c>
      <c r="F1" s="2"/>
      <c r="G1" s="2"/>
      <c r="H1" s="2"/>
      <c r="I1" s="2"/>
      <c r="J1" s="2"/>
      <c r="K1" s="3"/>
      <c r="M1" s="5" t="s">
        <v>1</v>
      </c>
      <c r="N1" s="5"/>
      <c r="O1" s="5"/>
      <c r="P1" s="5"/>
      <c r="Q1" s="5"/>
    </row>
    <row r="2" spans="1:24" ht="15.75" customHeight="1" thickBot="1" x14ac:dyDescent="0.3">
      <c r="A2" s="6"/>
      <c r="B2" s="6"/>
      <c r="C2" s="6"/>
      <c r="D2" s="6"/>
      <c r="E2" s="6"/>
      <c r="F2" s="7"/>
      <c r="G2" s="7"/>
      <c r="H2" s="7"/>
      <c r="I2" s="7"/>
      <c r="J2" s="7"/>
      <c r="K2" s="6"/>
      <c r="M2" s="9" t="s">
        <v>2</v>
      </c>
      <c r="N2" s="9"/>
      <c r="O2" s="9"/>
      <c r="P2" s="9"/>
      <c r="Q2" s="9"/>
    </row>
    <row r="3" spans="1:24" ht="25.5" customHeight="1" thickBot="1" x14ac:dyDescent="0.55000000000000004">
      <c r="A3" s="10" t="s">
        <v>3</v>
      </c>
      <c r="B3" s="11"/>
      <c r="C3" s="11"/>
      <c r="D3" s="11"/>
      <c r="E3" s="12"/>
      <c r="F3" s="7"/>
      <c r="G3" s="7"/>
      <c r="H3" s="7"/>
      <c r="I3" s="7"/>
      <c r="J3" s="7"/>
      <c r="K3" s="6"/>
      <c r="M3" s="13" t="s">
        <v>4</v>
      </c>
      <c r="N3" s="13"/>
      <c r="O3" s="13"/>
      <c r="P3" s="13"/>
      <c r="Q3" s="13"/>
      <c r="R3" s="13"/>
    </row>
    <row r="4" spans="1:24" x14ac:dyDescent="0.25">
      <c r="A4" s="6"/>
      <c r="B4" s="6"/>
      <c r="C4" s="6"/>
      <c r="D4" s="6"/>
      <c r="E4" s="6"/>
      <c r="F4" s="6"/>
      <c r="G4" s="6"/>
      <c r="H4" s="6"/>
      <c r="I4" s="6"/>
      <c r="J4" s="6"/>
      <c r="K4" s="6"/>
      <c r="M4" s="13"/>
      <c r="N4" s="13"/>
      <c r="O4" s="13"/>
      <c r="P4" s="13"/>
      <c r="Q4" s="13"/>
      <c r="R4" s="13"/>
    </row>
    <row r="5" spans="1:24" s="4" customFormat="1" ht="15" customHeight="1" x14ac:dyDescent="0.25">
      <c r="A5" s="14" t="s">
        <v>5</v>
      </c>
      <c r="B5" s="14"/>
      <c r="C5" s="14"/>
      <c r="D5" s="14"/>
      <c r="E5" s="14"/>
      <c r="F5" s="15"/>
      <c r="G5" s="15"/>
      <c r="H5" s="15"/>
      <c r="I5" s="3"/>
      <c r="J5" s="3"/>
      <c r="K5" s="3"/>
      <c r="M5" s="13"/>
      <c r="N5" s="13"/>
      <c r="O5" s="13"/>
      <c r="P5" s="13"/>
      <c r="Q5" s="13"/>
      <c r="R5" s="13"/>
    </row>
    <row r="6" spans="1:24" s="4" customFormat="1" ht="32.25" customHeight="1" x14ac:dyDescent="0.2">
      <c r="A6" s="16" t="s">
        <v>6</v>
      </c>
      <c r="B6" s="17" t="s">
        <v>7</v>
      </c>
      <c r="C6" s="17"/>
      <c r="D6" s="17"/>
      <c r="E6" s="17"/>
      <c r="F6" s="17"/>
      <c r="G6" s="17"/>
      <c r="H6" s="17"/>
      <c r="I6" s="17"/>
      <c r="J6" s="17"/>
      <c r="K6" s="3"/>
    </row>
    <row r="7" spans="1:24" s="4" customFormat="1" ht="31.5" customHeight="1" x14ac:dyDescent="0.2">
      <c r="A7" s="16" t="s">
        <v>8</v>
      </c>
      <c r="B7" s="17" t="s">
        <v>9</v>
      </c>
      <c r="C7" s="17"/>
      <c r="D7" s="17"/>
      <c r="E7" s="17"/>
      <c r="F7" s="17"/>
      <c r="G7" s="17"/>
      <c r="H7" s="17"/>
      <c r="I7" s="17"/>
      <c r="J7" s="17"/>
      <c r="K7" s="3"/>
    </row>
    <row r="8" spans="1:24" s="19" customFormat="1" ht="23.25" customHeight="1" x14ac:dyDescent="0.2">
      <c r="A8" s="16" t="s">
        <v>10</v>
      </c>
      <c r="B8" s="17" t="s">
        <v>11</v>
      </c>
      <c r="C8" s="17"/>
      <c r="D8" s="17"/>
      <c r="E8" s="17"/>
      <c r="F8" s="17"/>
      <c r="G8" s="17"/>
      <c r="H8" s="17"/>
      <c r="I8" s="17"/>
      <c r="J8" s="17"/>
      <c r="K8" s="18"/>
    </row>
    <row r="9" spans="1:24" x14ac:dyDescent="0.25">
      <c r="A9" s="6"/>
      <c r="B9" s="6"/>
      <c r="C9" s="6"/>
      <c r="D9" s="6"/>
      <c r="E9" s="6"/>
      <c r="F9" s="6"/>
      <c r="G9" s="6"/>
      <c r="H9" s="6"/>
      <c r="I9" s="6"/>
      <c r="J9" s="6"/>
      <c r="K9" s="6"/>
    </row>
    <row r="10" spans="1:24" ht="15.75" x14ac:dyDescent="0.25">
      <c r="A10" s="14" t="s">
        <v>12</v>
      </c>
      <c r="B10" s="14"/>
      <c r="C10" s="14"/>
      <c r="D10" s="14"/>
      <c r="E10" s="6"/>
      <c r="F10" s="6"/>
      <c r="G10" s="6"/>
      <c r="H10" s="6"/>
      <c r="I10" s="6"/>
      <c r="J10" s="6"/>
      <c r="K10" s="6"/>
      <c r="M10" s="20" t="s">
        <v>13</v>
      </c>
      <c r="N10" s="20"/>
      <c r="O10" s="20"/>
      <c r="P10" s="20"/>
      <c r="Q10" s="20"/>
      <c r="R10" s="20"/>
      <c r="S10" s="20"/>
      <c r="T10" s="20"/>
    </row>
    <row r="11" spans="1:24" x14ac:dyDescent="0.25">
      <c r="A11" s="6"/>
      <c r="B11" s="6"/>
      <c r="C11" s="21" t="s">
        <v>14</v>
      </c>
      <c r="D11" s="6"/>
      <c r="E11" s="6"/>
      <c r="F11" s="6"/>
      <c r="G11" s="6"/>
      <c r="H11" s="6"/>
      <c r="I11" s="6"/>
      <c r="J11" s="6"/>
      <c r="K11" s="6"/>
      <c r="M11" s="8" t="s">
        <v>15</v>
      </c>
      <c r="N11" s="8" t="s">
        <v>16</v>
      </c>
      <c r="O11" s="8" t="s">
        <v>17</v>
      </c>
      <c r="P11" s="8" t="s">
        <v>18</v>
      </c>
      <c r="Q11" s="8" t="s">
        <v>19</v>
      </c>
      <c r="R11" s="8" t="s">
        <v>20</v>
      </c>
      <c r="S11" s="8" t="s">
        <v>21</v>
      </c>
      <c r="T11" s="8" t="s">
        <v>22</v>
      </c>
      <c r="U11" s="8" t="s">
        <v>23</v>
      </c>
      <c r="V11" s="8" t="s">
        <v>24</v>
      </c>
      <c r="W11" s="8" t="s">
        <v>25</v>
      </c>
      <c r="X11" s="8" t="s">
        <v>14</v>
      </c>
    </row>
    <row r="12" spans="1:24" x14ac:dyDescent="0.25">
      <c r="A12" s="6"/>
      <c r="B12" s="6"/>
      <c r="C12" s="6"/>
      <c r="D12" s="6"/>
      <c r="E12" s="6"/>
      <c r="F12" s="6"/>
      <c r="G12" s="6"/>
      <c r="H12" s="6"/>
      <c r="I12" s="6"/>
      <c r="J12" s="6"/>
      <c r="K12" s="6"/>
      <c r="M12" s="22">
        <v>26</v>
      </c>
      <c r="N12" s="22">
        <v>26</v>
      </c>
      <c r="O12" s="22">
        <v>26</v>
      </c>
      <c r="P12" s="22">
        <v>26</v>
      </c>
      <c r="Q12" s="22">
        <v>26</v>
      </c>
      <c r="R12" s="22">
        <v>26</v>
      </c>
      <c r="S12" s="22">
        <v>26</v>
      </c>
      <c r="T12" s="22">
        <v>26</v>
      </c>
      <c r="U12" s="22">
        <v>26</v>
      </c>
      <c r="V12" s="22">
        <v>26</v>
      </c>
      <c r="W12" s="22">
        <v>26</v>
      </c>
      <c r="X12" s="22">
        <f t="shared" ref="X12" si="0">SUM(X13:X14)</f>
        <v>0</v>
      </c>
    </row>
    <row r="13" spans="1:24" ht="15.75" x14ac:dyDescent="0.25">
      <c r="A13" s="14" t="s">
        <v>26</v>
      </c>
      <c r="B13" s="14"/>
      <c r="C13" s="14"/>
      <c r="D13" s="14"/>
      <c r="E13" s="14"/>
      <c r="F13" s="6"/>
      <c r="G13" s="6"/>
      <c r="H13" s="6"/>
      <c r="I13" s="6"/>
      <c r="J13" s="6"/>
      <c r="K13" s="6"/>
      <c r="M13" s="22">
        <v>10.5</v>
      </c>
      <c r="N13" s="22">
        <v>10.5</v>
      </c>
      <c r="O13" s="22">
        <v>10.5</v>
      </c>
      <c r="P13" s="22">
        <v>10.5</v>
      </c>
      <c r="Q13" s="22">
        <v>10.5</v>
      </c>
      <c r="R13" s="22">
        <v>10.5</v>
      </c>
      <c r="S13" s="22">
        <v>10.5</v>
      </c>
      <c r="T13" s="22">
        <v>10.5</v>
      </c>
      <c r="U13" s="22">
        <v>10.5</v>
      </c>
      <c r="V13" s="22">
        <v>10.5</v>
      </c>
      <c r="W13" s="22">
        <v>10.5</v>
      </c>
      <c r="X13" s="8">
        <v>0</v>
      </c>
    </row>
    <row r="14" spans="1:24" x14ac:dyDescent="0.25">
      <c r="A14" s="6"/>
      <c r="B14" s="23" t="s">
        <v>27</v>
      </c>
      <c r="C14" s="24" t="s">
        <v>14</v>
      </c>
      <c r="D14" s="25" t="s">
        <v>28</v>
      </c>
      <c r="E14" s="6"/>
      <c r="F14" s="6"/>
      <c r="G14" s="6"/>
      <c r="H14" s="6"/>
      <c r="I14" s="6"/>
      <c r="J14" s="6"/>
      <c r="K14" s="6"/>
      <c r="M14" s="22">
        <v>15.5</v>
      </c>
      <c r="N14" s="22">
        <v>15.5</v>
      </c>
      <c r="O14" s="22">
        <v>15.5</v>
      </c>
      <c r="P14" s="22">
        <v>15.5</v>
      </c>
      <c r="Q14" s="22">
        <v>15.5</v>
      </c>
      <c r="R14" s="22">
        <v>15.5</v>
      </c>
      <c r="S14" s="22">
        <v>15.5</v>
      </c>
      <c r="T14" s="22">
        <v>15.5</v>
      </c>
      <c r="U14" s="22">
        <v>15.5</v>
      </c>
      <c r="V14" s="22">
        <v>15.5</v>
      </c>
      <c r="W14" s="22">
        <v>15.5</v>
      </c>
      <c r="X14" s="8">
        <v>0</v>
      </c>
    </row>
    <row r="15" spans="1:24" x14ac:dyDescent="0.25">
      <c r="A15" s="6"/>
      <c r="B15" s="23" t="s">
        <v>29</v>
      </c>
      <c r="C15" s="24" t="s">
        <v>14</v>
      </c>
      <c r="D15" s="25" t="s">
        <v>28</v>
      </c>
      <c r="E15" s="6"/>
      <c r="F15" s="6"/>
      <c r="G15" s="6"/>
      <c r="H15" s="6"/>
      <c r="I15" s="6"/>
      <c r="J15" s="6"/>
      <c r="K15" s="6"/>
      <c r="M15" s="22"/>
      <c r="N15" s="22"/>
      <c r="O15" s="22"/>
      <c r="P15" s="22"/>
      <c r="Q15" s="22"/>
      <c r="R15" s="22"/>
      <c r="S15" s="22"/>
    </row>
    <row r="16" spans="1:24" x14ac:dyDescent="0.25">
      <c r="A16" s="6"/>
      <c r="B16" s="6"/>
      <c r="C16" s="6"/>
      <c r="D16" s="6"/>
      <c r="E16" s="6"/>
      <c r="F16" s="6"/>
      <c r="G16" s="6"/>
      <c r="H16" s="6"/>
      <c r="I16" s="6"/>
      <c r="J16" s="6"/>
      <c r="K16" s="6"/>
      <c r="M16" s="22"/>
      <c r="N16" s="22"/>
      <c r="O16" s="22"/>
      <c r="P16" s="22"/>
      <c r="Q16" s="22"/>
      <c r="R16" s="22"/>
      <c r="S16" s="22"/>
    </row>
    <row r="17" spans="1:19" ht="15.75" x14ac:dyDescent="0.25">
      <c r="A17" s="14" t="s">
        <v>30</v>
      </c>
      <c r="B17" s="14"/>
      <c r="C17" s="14" t="s">
        <v>31</v>
      </c>
      <c r="D17" s="14"/>
      <c r="E17" s="6"/>
      <c r="F17" s="6"/>
      <c r="G17" s="6"/>
      <c r="H17" s="6"/>
      <c r="I17" s="6"/>
      <c r="J17" s="6"/>
      <c r="K17" s="6"/>
      <c r="M17" s="22"/>
      <c r="N17" s="22"/>
      <c r="O17" s="22"/>
      <c r="P17" s="22"/>
      <c r="Q17" s="22"/>
      <c r="R17" s="22"/>
      <c r="S17" s="22"/>
    </row>
    <row r="18" spans="1:19" x14ac:dyDescent="0.25">
      <c r="A18" s="6"/>
      <c r="B18" s="6" t="s">
        <v>32</v>
      </c>
      <c r="C18" s="24" t="s">
        <v>14</v>
      </c>
      <c r="D18" s="25" t="s">
        <v>28</v>
      </c>
      <c r="E18" s="6"/>
      <c r="F18" s="6"/>
      <c r="G18" s="6"/>
      <c r="H18" s="6"/>
      <c r="I18" s="6"/>
      <c r="J18" s="6"/>
      <c r="K18" s="6"/>
      <c r="M18" s="22"/>
      <c r="N18" s="22"/>
      <c r="O18" s="22"/>
      <c r="P18" s="22"/>
      <c r="Q18" s="22"/>
      <c r="R18" s="22"/>
      <c r="S18" s="22"/>
    </row>
    <row r="19" spans="1:19" x14ac:dyDescent="0.25">
      <c r="A19" s="6"/>
      <c r="B19" s="6"/>
      <c r="C19" s="6"/>
      <c r="D19" s="6"/>
      <c r="E19" s="6"/>
      <c r="F19" s="6"/>
      <c r="G19" s="6"/>
      <c r="H19" s="6"/>
      <c r="I19" s="6"/>
      <c r="J19" s="6"/>
      <c r="K19" s="6"/>
      <c r="M19" s="22"/>
      <c r="N19" s="22"/>
      <c r="O19" s="22"/>
      <c r="P19" s="22"/>
      <c r="Q19" s="22"/>
      <c r="R19" s="22"/>
      <c r="S19" s="22"/>
    </row>
    <row r="20" spans="1:19" x14ac:dyDescent="0.25">
      <c r="A20" s="6"/>
      <c r="B20" s="6" t="s">
        <v>33</v>
      </c>
      <c r="C20" s="24" t="s">
        <v>14</v>
      </c>
      <c r="D20" s="25" t="s">
        <v>28</v>
      </c>
      <c r="E20" s="6"/>
      <c r="F20" s="6"/>
      <c r="G20" s="6"/>
      <c r="H20" s="6"/>
      <c r="I20" s="6"/>
      <c r="J20" s="6"/>
      <c r="K20" s="6"/>
    </row>
    <row r="21" spans="1:19" x14ac:dyDescent="0.25">
      <c r="A21" s="6"/>
      <c r="B21" s="6"/>
      <c r="C21" s="6" t="s">
        <v>34</v>
      </c>
      <c r="D21" s="26" t="s">
        <v>14</v>
      </c>
      <c r="E21" s="25" t="s">
        <v>35</v>
      </c>
      <c r="F21" s="6"/>
      <c r="G21" s="6"/>
      <c r="H21" s="6"/>
      <c r="I21" s="6"/>
      <c r="J21" s="6"/>
      <c r="K21" s="6"/>
    </row>
    <row r="22" spans="1:19" x14ac:dyDescent="0.25">
      <c r="A22" s="6"/>
      <c r="B22" s="6"/>
      <c r="C22" s="6" t="s">
        <v>36</v>
      </c>
      <c r="D22" s="26" t="s">
        <v>14</v>
      </c>
      <c r="E22" s="6"/>
      <c r="F22" s="6"/>
      <c r="G22" s="6"/>
      <c r="H22" s="6"/>
      <c r="I22" s="6"/>
      <c r="J22" s="6"/>
      <c r="K22" s="6"/>
    </row>
    <row r="23" spans="1:19" x14ac:dyDescent="0.25">
      <c r="A23" s="6"/>
      <c r="B23" s="6"/>
      <c r="C23" s="6" t="s">
        <v>37</v>
      </c>
      <c r="D23" s="26" t="s">
        <v>14</v>
      </c>
      <c r="E23" s="6"/>
      <c r="F23" s="6"/>
      <c r="G23" s="6"/>
      <c r="H23" s="6"/>
      <c r="I23" s="6"/>
      <c r="J23" s="6"/>
      <c r="K23" s="6"/>
    </row>
    <row r="24" spans="1:19" x14ac:dyDescent="0.25">
      <c r="A24" s="6"/>
      <c r="B24" s="6"/>
      <c r="C24" s="6" t="s">
        <v>38</v>
      </c>
      <c r="D24" s="26" t="s">
        <v>14</v>
      </c>
      <c r="E24" s="6"/>
      <c r="F24" s="6"/>
      <c r="G24" s="6"/>
      <c r="H24" s="6"/>
      <c r="I24" s="6"/>
      <c r="J24" s="6"/>
      <c r="K24" s="6"/>
    </row>
    <row r="25" spans="1:19" ht="15" customHeight="1" x14ac:dyDescent="0.25">
      <c r="A25" s="6"/>
      <c r="B25" s="6"/>
      <c r="C25" s="6" t="s">
        <v>39</v>
      </c>
      <c r="D25" s="26" t="s">
        <v>14</v>
      </c>
      <c r="E25" s="6"/>
      <c r="F25" s="27"/>
      <c r="G25" s="27"/>
      <c r="H25" s="27"/>
      <c r="I25" s="27"/>
      <c r="J25" s="27"/>
      <c r="K25" s="6"/>
    </row>
    <row r="26" spans="1:19" x14ac:dyDescent="0.25">
      <c r="A26" s="6"/>
      <c r="B26" s="6"/>
      <c r="C26" s="6"/>
      <c r="D26" s="6"/>
      <c r="E26" s="6"/>
      <c r="F26" s="27"/>
      <c r="G26" s="27"/>
      <c r="H26" s="27"/>
      <c r="I26" s="27"/>
      <c r="J26" s="27"/>
      <c r="K26" s="6"/>
    </row>
    <row r="27" spans="1:19" ht="15.75" thickBot="1" x14ac:dyDescent="0.3">
      <c r="A27" s="6"/>
      <c r="B27" s="6"/>
      <c r="C27" s="6"/>
      <c r="D27" s="6"/>
      <c r="E27" s="6"/>
      <c r="F27" s="27"/>
      <c r="G27" s="27"/>
      <c r="H27" s="27"/>
      <c r="I27" s="27"/>
      <c r="J27" s="27"/>
      <c r="K27" s="6"/>
    </row>
    <row r="28" spans="1:19" ht="16.5" thickBot="1" x14ac:dyDescent="0.3">
      <c r="A28" s="28" t="s">
        <v>40</v>
      </c>
      <c r="B28" s="29"/>
      <c r="C28" s="30" t="str">
        <f>+School_1</f>
        <v>. . .</v>
      </c>
      <c r="D28" s="31">
        <f>IF(Program_1="Yes",HLOOKUP(School_1,$M$11:$T$21,3,FALSE),0)+IF(Program_2="Yes",HLOOKUP(School_1,$M$11:$T$21,4,FALSE),0)</f>
        <v>0</v>
      </c>
      <c r="E28" s="32"/>
      <c r="F28" s="27"/>
      <c r="G28" s="27"/>
      <c r="H28" s="27"/>
      <c r="I28" s="27"/>
      <c r="J28" s="27"/>
      <c r="K28" s="32"/>
      <c r="M28" s="33" t="s">
        <v>41</v>
      </c>
      <c r="N28" s="33"/>
      <c r="O28" s="33"/>
      <c r="P28" s="33"/>
      <c r="Q28" s="33"/>
    </row>
    <row r="29" spans="1:19" s="34" customFormat="1" ht="18.75" customHeight="1" x14ac:dyDescent="0.25">
      <c r="A29" s="6"/>
      <c r="B29" s="6"/>
      <c r="C29" s="6"/>
      <c r="D29" s="6"/>
      <c r="E29" s="6"/>
      <c r="F29" s="27"/>
      <c r="G29" s="27"/>
      <c r="H29" s="27"/>
      <c r="I29" s="27"/>
      <c r="J29" s="27"/>
      <c r="K29" s="6"/>
      <c r="M29" s="33"/>
      <c r="N29" s="33"/>
      <c r="O29" s="33"/>
      <c r="P29" s="33"/>
      <c r="Q29" s="33"/>
    </row>
    <row r="30" spans="1:19" ht="30.75" thickBot="1" x14ac:dyDescent="0.3">
      <c r="A30" s="6"/>
      <c r="B30" s="35" t="s">
        <v>42</v>
      </c>
      <c r="C30" s="35"/>
      <c r="D30" s="35"/>
      <c r="E30" s="36" t="s">
        <v>43</v>
      </c>
      <c r="F30" s="36" t="s">
        <v>44</v>
      </c>
      <c r="G30" s="6"/>
      <c r="H30" s="6"/>
      <c r="I30" s="6"/>
      <c r="J30" s="6"/>
      <c r="K30" s="6"/>
      <c r="M30" s="37" t="s">
        <v>45</v>
      </c>
      <c r="N30" s="37" t="s">
        <v>46</v>
      </c>
      <c r="O30" s="37" t="s">
        <v>47</v>
      </c>
      <c r="P30" s="37" t="s">
        <v>48</v>
      </c>
      <c r="Q30" s="37" t="s">
        <v>49</v>
      </c>
    </row>
    <row r="31" spans="1:19" s="44" customFormat="1" ht="19.5" customHeight="1" thickBot="1" x14ac:dyDescent="0.3">
      <c r="A31" s="38"/>
      <c r="B31" s="39" t="s">
        <v>50</v>
      </c>
      <c r="C31" s="40">
        <f>IF(ft_1="yes",VLOOKUP($B31,'[1]2019_20'!$H:$P,2,FALSE)*fee_1,IF(pt_1="Yes",SUM($M31:$Q31,0)*fee_1,0))</f>
        <v>0</v>
      </c>
      <c r="D31" s="41"/>
      <c r="E31" s="42">
        <f>+ROUNDUP(C31/2,2)</f>
        <v>0</v>
      </c>
      <c r="F31" s="43">
        <f>+E31</f>
        <v>0</v>
      </c>
      <c r="G31" s="38"/>
      <c r="H31" s="38"/>
      <c r="I31" s="38"/>
      <c r="J31" s="38"/>
      <c r="K31" s="38"/>
      <c r="M31" s="8">
        <f>IF($D$21="Yes",VLOOKUP($B31,'[1]2019_20'!$H:$P,3,FALSE),0)</f>
        <v>0</v>
      </c>
      <c r="N31" s="8">
        <f>IF($D$22="Yes",VLOOKUP($B31,'[1]2019_20'!$H:$P,4,FALSE),0)</f>
        <v>0</v>
      </c>
      <c r="O31" s="8">
        <f>IF($D$23="Yes",VLOOKUP($B31,'[1]2019_20'!$H:$P,5,FALSE),0)</f>
        <v>0</v>
      </c>
      <c r="P31" s="8">
        <f>IF($D$24="Yes",VLOOKUP($B31,'[1]2019_20'!$H:$P,6,FALSE),0)</f>
        <v>0</v>
      </c>
      <c r="Q31" s="8">
        <f>IF($D$25="Yes",VLOOKUP($B31,'[1]2019_20'!$H:$P,7,FALSE),0)</f>
        <v>0</v>
      </c>
      <c r="R31" s="44">
        <f>IF(ft_1="yes",VLOOKUP($B31,'[1]2019_20'!$H:$P,2,FALSE),)</f>
        <v>0</v>
      </c>
    </row>
    <row r="32" spans="1:19" s="44" customFormat="1" ht="19.5" customHeight="1" thickBot="1" x14ac:dyDescent="0.3">
      <c r="A32" s="38"/>
      <c r="B32" s="39" t="s">
        <v>51</v>
      </c>
      <c r="C32" s="40">
        <f>IF(ft_1="yes",VLOOKUP($B32,'[1]2019_20'!$H:$P,2,FALSE)*fee_1,IF(pt_1="Yes",SUM($M32:$Q32,0)*fee_1,0))</f>
        <v>0</v>
      </c>
      <c r="D32" s="41"/>
      <c r="E32" s="42">
        <f>+ROUNDUP(C32/2,2)</f>
        <v>0</v>
      </c>
      <c r="F32" s="43">
        <f>+E32</f>
        <v>0</v>
      </c>
      <c r="G32" s="38"/>
      <c r="H32" s="38"/>
      <c r="I32" s="38"/>
      <c r="J32" s="38"/>
      <c r="K32" s="38"/>
      <c r="M32" s="8">
        <f>IF($D$21="Yes",VLOOKUP($B32,'[1]2019_20'!$H:$P,3,FALSE),0)</f>
        <v>0</v>
      </c>
      <c r="N32" s="8">
        <f>IF($D$22="Yes",VLOOKUP($B32,'[1]2019_20'!$H:$P,4,FALSE),0)</f>
        <v>0</v>
      </c>
      <c r="O32" s="8">
        <f>IF($D$23="Yes",VLOOKUP($B32,'[1]2019_20'!$H:$P,5,FALSE),0)</f>
        <v>0</v>
      </c>
      <c r="P32" s="8">
        <f>IF($D$24="Yes",VLOOKUP($B32,'[1]2019_20'!$H:$P,6,FALSE),0)</f>
        <v>0</v>
      </c>
      <c r="Q32" s="8">
        <f>IF($D$25="Yes",VLOOKUP($B32,'[1]2019_20'!$H:$P,7,FALSE),0)</f>
        <v>0</v>
      </c>
      <c r="R32" s="44">
        <f>IF(ft_1="yes",VLOOKUP($B32,'[1]2019_20'!$H:$P,2,FALSE),)</f>
        <v>0</v>
      </c>
    </row>
    <row r="33" spans="1:18" s="44" customFormat="1" ht="19.5" customHeight="1" thickBot="1" x14ac:dyDescent="0.3">
      <c r="A33" s="38"/>
      <c r="B33" s="39" t="s">
        <v>52</v>
      </c>
      <c r="C33" s="40">
        <f>IF(ft_1="yes",VLOOKUP($B33,'[1]2019_20'!$H:$P,2,FALSE)*fee_1,IF(pt_1="Yes",SUM($M33:$Q33,0)*fee_1,0))</f>
        <v>0</v>
      </c>
      <c r="D33" s="41"/>
      <c r="E33" s="42">
        <f>+ROUNDUP(C33/2,2)</f>
        <v>0</v>
      </c>
      <c r="F33" s="43">
        <f>+E33</f>
        <v>0</v>
      </c>
      <c r="G33" s="38"/>
      <c r="H33" s="38"/>
      <c r="I33" s="38"/>
      <c r="J33" s="38"/>
      <c r="K33" s="38"/>
      <c r="M33" s="8">
        <f>IF($D$21="Yes",VLOOKUP($B33,'[1]2019_20'!$H:$P,3,FALSE),0)</f>
        <v>0</v>
      </c>
      <c r="N33" s="8">
        <f>IF($D$22="Yes",VLOOKUP($B33,'[1]2019_20'!$H:$P,4,FALSE),0)</f>
        <v>0</v>
      </c>
      <c r="O33" s="8">
        <f>IF($D$23="Yes",VLOOKUP($B33,'[1]2019_20'!$H:$P,5,FALSE),0)</f>
        <v>0</v>
      </c>
      <c r="P33" s="8">
        <f>IF($D$24="Yes",VLOOKUP($B33,'[1]2019_20'!$H:$P,6,FALSE),0)</f>
        <v>0</v>
      </c>
      <c r="Q33" s="8">
        <f>IF($D$25="Yes",VLOOKUP($B33,'[1]2019_20'!$H:$P,7,FALSE),0)</f>
        <v>0</v>
      </c>
      <c r="R33" s="44">
        <f>IF(ft_1="yes",VLOOKUP($B33,'[1]2019_20'!$H:$P,2,FALSE),)</f>
        <v>0</v>
      </c>
    </row>
    <row r="34" spans="1:18" s="44" customFormat="1" ht="19.5" customHeight="1" thickBot="1" x14ac:dyDescent="0.3">
      <c r="A34" s="38"/>
      <c r="B34" s="39" t="s">
        <v>53</v>
      </c>
      <c r="C34" s="40">
        <f>IF(ft_1="yes",VLOOKUP($B34,'[1]2019_20'!$H:$P,2,FALSE)*fee_1,IF(pt_1="Yes",SUM($M34:$Q34,0)*fee_1,0))</f>
        <v>0</v>
      </c>
      <c r="D34" s="41"/>
      <c r="E34" s="42">
        <f>+ROUNDUP(C34/2,2)</f>
        <v>0</v>
      </c>
      <c r="F34" s="43">
        <f>+E34</f>
        <v>0</v>
      </c>
      <c r="G34" s="38"/>
      <c r="H34" s="38"/>
      <c r="I34" s="38"/>
      <c r="J34" s="38"/>
      <c r="K34" s="38"/>
      <c r="M34" s="8">
        <f>IF($D$21="Yes",VLOOKUP($B34,'[1]2019_20'!$H:$P,3,FALSE),0)</f>
        <v>0</v>
      </c>
      <c r="N34" s="8">
        <f>IF($D$22="Yes",VLOOKUP($B34,'[1]2019_20'!$H:$P,4,FALSE),0)</f>
        <v>0</v>
      </c>
      <c r="O34" s="8">
        <f>IF($D$23="Yes",VLOOKUP($B34,'[1]2019_20'!$H:$P,5,FALSE),0)</f>
        <v>0</v>
      </c>
      <c r="P34" s="8">
        <f>IF($D$24="Yes",VLOOKUP($B34,'[1]2019_20'!$H:$P,6,FALSE),0)</f>
        <v>0</v>
      </c>
      <c r="Q34" s="8">
        <f>IF($D$25="Yes",VLOOKUP($B34,'[1]2019_20'!$H:$P,7,FALSE),0)</f>
        <v>0</v>
      </c>
      <c r="R34" s="44">
        <f>IF(ft_1="yes",VLOOKUP($B34,'[1]2019_20'!$H:$P,2,FALSE),)</f>
        <v>0</v>
      </c>
    </row>
    <row r="35" spans="1:18" ht="19.5" customHeight="1" thickBot="1" x14ac:dyDescent="0.3">
      <c r="A35" s="38"/>
      <c r="B35" s="39" t="s">
        <v>54</v>
      </c>
      <c r="C35" s="40">
        <f>IF(ft_1="yes",VLOOKUP($B35,'[1]2019_20'!$H:$P,2,FALSE)*fee_1,IF(pt_1="Yes",SUM($M35:$Q35,0)*fee_1,0))</f>
        <v>0</v>
      </c>
      <c r="D35" s="41"/>
      <c r="E35" s="42">
        <f>+ROUNDUP(C35/2,2)</f>
        <v>0</v>
      </c>
      <c r="F35" s="43">
        <f>+E35</f>
        <v>0</v>
      </c>
      <c r="G35" s="38"/>
      <c r="H35" s="38"/>
      <c r="I35" s="38"/>
      <c r="J35" s="38"/>
      <c r="K35" s="38"/>
      <c r="M35" s="8">
        <f>IF($D$21="Yes",VLOOKUP($B35,'[1]2019_20'!$H:$P,3,FALSE),0)</f>
        <v>0</v>
      </c>
      <c r="N35" s="8">
        <f>IF($D$22="Yes",VLOOKUP($B35,'[1]2019_20'!$H:$P,4,FALSE),0)</f>
        <v>0</v>
      </c>
      <c r="O35" s="8">
        <f>IF($D$23="Yes",VLOOKUP($B35,'[1]2019_20'!$H:$P,5,FALSE),0)</f>
        <v>0</v>
      </c>
      <c r="P35" s="8">
        <f>IF($D$24="Yes",VLOOKUP($B35,'[1]2019_20'!$H:$P,6,FALSE),0)</f>
        <v>0</v>
      </c>
      <c r="Q35" s="8">
        <f>IF($D$25="Yes",VLOOKUP($B35,'[1]2019_20'!$H:$P,7,FALSE),0)</f>
        <v>0</v>
      </c>
      <c r="R35" s="44">
        <f>IF(ft_1="yes",VLOOKUP($B35,'[1]2019_20'!$H:$P,2,FALSE),)</f>
        <v>0</v>
      </c>
    </row>
    <row r="36" spans="1:18" s="44" customFormat="1" ht="19.5" customHeight="1" thickBot="1" x14ac:dyDescent="0.3">
      <c r="A36" s="38"/>
      <c r="B36" s="39" t="s">
        <v>55</v>
      </c>
      <c r="C36" s="40">
        <f>IF(ft_1="yes",VLOOKUP($B36,'[1]2019_20'!$H:$P,2,FALSE)*fee_1,IF(pt_1="Yes",SUM($M36:$Q36,0)*fee_1,0))</f>
        <v>0</v>
      </c>
      <c r="D36" s="41"/>
      <c r="E36" s="42">
        <f t="shared" ref="E36:E40" si="1">+ROUNDUP(C36/2,2)</f>
        <v>0</v>
      </c>
      <c r="F36" s="43">
        <f t="shared" ref="F36:F40" si="2">+E36</f>
        <v>0</v>
      </c>
      <c r="G36" s="38"/>
      <c r="H36" s="38"/>
      <c r="I36" s="38"/>
      <c r="J36" s="38"/>
      <c r="K36" s="38"/>
      <c r="M36" s="8">
        <f>IF($D$21="Yes",VLOOKUP($B36,'[1]2019_20'!$H:$P,3,FALSE),0)</f>
        <v>0</v>
      </c>
      <c r="N36" s="8">
        <f>IF($D$22="Yes",VLOOKUP($B36,'[1]2019_20'!$H:$P,4,FALSE),0)</f>
        <v>0</v>
      </c>
      <c r="O36" s="8">
        <f>IF($D$23="Yes",VLOOKUP($B36,'[1]2019_20'!$H:$P,5,FALSE),0)</f>
        <v>0</v>
      </c>
      <c r="P36" s="8">
        <f>IF($D$24="Yes",VLOOKUP($B36,'[1]2019_20'!$H:$P,6,FALSE),0)</f>
        <v>0</v>
      </c>
      <c r="Q36" s="8">
        <f>IF($D$25="Yes",VLOOKUP($B36,'[1]2019_20'!$H:$P,7,FALSE),0)</f>
        <v>0</v>
      </c>
      <c r="R36" s="44">
        <f>IF(ft_1="yes",VLOOKUP($B36,'[1]2019_20'!$H:$P,2,FALSE),)</f>
        <v>0</v>
      </c>
    </row>
    <row r="37" spans="1:18" s="44" customFormat="1" ht="19.5" customHeight="1" thickBot="1" x14ac:dyDescent="0.3">
      <c r="A37" s="38"/>
      <c r="B37" s="39" t="s">
        <v>56</v>
      </c>
      <c r="C37" s="40">
        <f>IF(ft_1="yes",VLOOKUP($B37,'[1]2019_20'!$H:$P,2,FALSE)*fee_1,IF(pt_1="Yes",SUM($M37:$Q37,0)*fee_1,0))</f>
        <v>0</v>
      </c>
      <c r="D37" s="41"/>
      <c r="E37" s="42">
        <f t="shared" si="1"/>
        <v>0</v>
      </c>
      <c r="F37" s="43">
        <f t="shared" si="2"/>
        <v>0</v>
      </c>
      <c r="G37" s="38"/>
      <c r="H37" s="38"/>
      <c r="I37" s="38"/>
      <c r="J37" s="38"/>
      <c r="K37" s="38"/>
      <c r="M37" s="8">
        <f>IF($D$21="Yes",VLOOKUP($B37,'[1]2019_20'!$H:$P,3,FALSE),0)</f>
        <v>0</v>
      </c>
      <c r="N37" s="8">
        <f>IF($D$22="Yes",VLOOKUP($B37,'[1]2019_20'!$H:$P,4,FALSE),0)</f>
        <v>0</v>
      </c>
      <c r="O37" s="8">
        <f>IF($D$23="Yes",VLOOKUP($B37,'[1]2019_20'!$H:$P,5,FALSE),0)</f>
        <v>0</v>
      </c>
      <c r="P37" s="8">
        <f>IF($D$24="Yes",VLOOKUP($B37,'[1]2019_20'!$H:$P,6,FALSE),0)</f>
        <v>0</v>
      </c>
      <c r="Q37" s="8">
        <f>IF($D$25="Yes",VLOOKUP($B37,'[1]2019_20'!$H:$P,7,FALSE),0)</f>
        <v>0</v>
      </c>
      <c r="R37" s="44">
        <f>IF(ft_1="yes",VLOOKUP($B37,'[1]2019_20'!$H:$P,2,FALSE),)</f>
        <v>0</v>
      </c>
    </row>
    <row r="38" spans="1:18" s="44" customFormat="1" ht="19.5" customHeight="1" thickBot="1" x14ac:dyDescent="0.3">
      <c r="A38" s="38"/>
      <c r="B38" s="39" t="s">
        <v>57</v>
      </c>
      <c r="C38" s="40">
        <f>IF(ft_1="yes",VLOOKUP($B38,'[1]2019_20'!$H:$P,2,FALSE)*fee_1,IF(pt_1="Yes",SUM($M38:$Q38,0)*fee_1,0))</f>
        <v>0</v>
      </c>
      <c r="D38" s="41"/>
      <c r="E38" s="42">
        <f t="shared" si="1"/>
        <v>0</v>
      </c>
      <c r="F38" s="43">
        <f t="shared" si="2"/>
        <v>0</v>
      </c>
      <c r="G38" s="38"/>
      <c r="H38" s="38"/>
      <c r="I38" s="38"/>
      <c r="J38" s="38"/>
      <c r="K38" s="38"/>
      <c r="M38" s="8">
        <f>IF($D$21="Yes",VLOOKUP($B38,'[1]2019_20'!$H:$P,3,FALSE),0)</f>
        <v>0</v>
      </c>
      <c r="N38" s="8">
        <f>IF($D$22="Yes",VLOOKUP($B38,'[1]2019_20'!$H:$P,4,FALSE),0)</f>
        <v>0</v>
      </c>
      <c r="O38" s="8">
        <f>IF($D$23="Yes",VLOOKUP($B38,'[1]2019_20'!$H:$P,5,FALSE),0)</f>
        <v>0</v>
      </c>
      <c r="P38" s="8">
        <f>IF($D$24="Yes",VLOOKUP($B38,'[1]2019_20'!$H:$P,6,FALSE),0)</f>
        <v>0</v>
      </c>
      <c r="Q38" s="8">
        <f>IF($D$25="Yes",VLOOKUP($B38,'[1]2019_20'!$H:$P,7,FALSE),0)</f>
        <v>0</v>
      </c>
      <c r="R38" s="44">
        <f>IF(ft_1="yes",VLOOKUP($B38,'[1]2019_20'!$H:$P,2,FALSE),)</f>
        <v>0</v>
      </c>
    </row>
    <row r="39" spans="1:18" s="44" customFormat="1" ht="19.5" customHeight="1" thickBot="1" x14ac:dyDescent="0.3">
      <c r="A39" s="38"/>
      <c r="B39" s="39" t="s">
        <v>58</v>
      </c>
      <c r="C39" s="40">
        <f>IF(ft_1="yes",VLOOKUP($B39,'[1]2019_20'!$H:$P,2,FALSE)*fee_1,IF(pt_1="Yes",SUM($M39:$Q39,0)*fee_1,0))</f>
        <v>0</v>
      </c>
      <c r="D39" s="41"/>
      <c r="E39" s="42">
        <f t="shared" si="1"/>
        <v>0</v>
      </c>
      <c r="F39" s="43">
        <f t="shared" si="2"/>
        <v>0</v>
      </c>
      <c r="G39" s="38"/>
      <c r="H39" s="38"/>
      <c r="I39" s="38"/>
      <c r="J39" s="38"/>
      <c r="K39" s="38"/>
      <c r="M39" s="8">
        <f>IF($D$21="Yes",VLOOKUP($B39,'[1]2019_20'!$H:$P,3,FALSE),0)</f>
        <v>0</v>
      </c>
      <c r="N39" s="8">
        <f>IF($D$22="Yes",VLOOKUP($B39,'[1]2019_20'!$H:$P,4,FALSE),0)</f>
        <v>0</v>
      </c>
      <c r="O39" s="8">
        <f>IF($D$23="Yes",VLOOKUP($B39,'[1]2019_20'!$H:$P,5,FALSE),0)</f>
        <v>0</v>
      </c>
      <c r="P39" s="8">
        <f>IF($D$24="Yes",VLOOKUP($B39,'[1]2019_20'!$H:$P,6,FALSE),0)</f>
        <v>0</v>
      </c>
      <c r="Q39" s="8">
        <f>IF($D$25="Yes",VLOOKUP($B39,'[1]2019_20'!$H:$P,7,FALSE),0)</f>
        <v>0</v>
      </c>
      <c r="R39" s="44">
        <f>IF(ft_1="yes",VLOOKUP($B39,'[1]2019_20'!$H:$P,2,FALSE),)</f>
        <v>0</v>
      </c>
    </row>
    <row r="40" spans="1:18" s="44" customFormat="1" ht="19.5" customHeight="1" thickBot="1" x14ac:dyDescent="0.3">
      <c r="A40" s="38"/>
      <c r="B40" s="39" t="s">
        <v>59</v>
      </c>
      <c r="C40" s="40">
        <f>IF(ft_1="yes",VLOOKUP($B40,'[1]2019_20'!$H:$P,2,FALSE)*fee_1,IF(pt_1="Yes",SUM($M40:$Q40,0)*fee_1,0))</f>
        <v>0</v>
      </c>
      <c r="D40" s="41"/>
      <c r="E40" s="42">
        <f t="shared" si="1"/>
        <v>0</v>
      </c>
      <c r="F40" s="43">
        <f t="shared" si="2"/>
        <v>0</v>
      </c>
      <c r="G40" s="38"/>
      <c r="H40" s="38"/>
      <c r="I40" s="38"/>
      <c r="J40" s="38"/>
      <c r="K40" s="38"/>
      <c r="M40" s="8">
        <f>IF($D$21="Yes",VLOOKUP($B40,'[1]2019_20'!$H:$P,3,FALSE),0)</f>
        <v>0</v>
      </c>
      <c r="N40" s="8">
        <f>IF($D$22="Yes",VLOOKUP($B40,'[1]2019_20'!$H:$P,4,FALSE),0)</f>
        <v>0</v>
      </c>
      <c r="O40" s="8">
        <f>IF($D$23="Yes",VLOOKUP($B40,'[1]2019_20'!$H:$P,5,FALSE),0)</f>
        <v>0</v>
      </c>
      <c r="P40" s="8">
        <f>IF($D$24="Yes",VLOOKUP($B40,'[1]2019_20'!$H:$P,6,FALSE),0)</f>
        <v>0</v>
      </c>
      <c r="Q40" s="8">
        <f>IF($D$25="Yes",VLOOKUP($B40,'[1]2019_20'!$H:$P,7,FALSE),0)</f>
        <v>0</v>
      </c>
      <c r="R40" s="44">
        <f>IF(ft_1="yes",VLOOKUP($B40,'[1]2019_20'!$H:$P,2,FALSE),)</f>
        <v>0</v>
      </c>
    </row>
    <row r="41" spans="1:18" s="44" customFormat="1" ht="21" customHeight="1" x14ac:dyDescent="0.25">
      <c r="A41" s="6"/>
      <c r="B41" s="6"/>
      <c r="C41" s="6"/>
      <c r="D41" s="6"/>
      <c r="E41" s="6"/>
      <c r="F41" s="6"/>
      <c r="G41" s="6"/>
      <c r="H41" s="6"/>
      <c r="I41" s="6"/>
      <c r="J41" s="6"/>
      <c r="K41" s="6"/>
    </row>
    <row r="42" spans="1:18" x14ac:dyDescent="0.25">
      <c r="A42" s="6"/>
      <c r="B42" s="6"/>
      <c r="C42" s="6"/>
      <c r="D42" s="6"/>
      <c r="E42" s="6"/>
      <c r="F42" s="6"/>
      <c r="G42" s="6"/>
      <c r="H42" s="6"/>
      <c r="I42" s="6"/>
      <c r="J42" s="6"/>
      <c r="K42" s="6"/>
    </row>
    <row r="43" spans="1:18" ht="67.5" customHeight="1" x14ac:dyDescent="0.25">
      <c r="A43" s="45" t="s">
        <v>60</v>
      </c>
      <c r="B43" s="46" t="s">
        <v>61</v>
      </c>
      <c r="C43" s="46"/>
      <c r="D43" s="46"/>
      <c r="E43" s="46"/>
      <c r="F43" s="46"/>
      <c r="G43" s="46"/>
      <c r="H43" s="46"/>
      <c r="I43" s="46"/>
      <c r="J43" s="46"/>
      <c r="K43" s="6"/>
    </row>
    <row r="44" spans="1:18" ht="63.75" customHeight="1" x14ac:dyDescent="0.25">
      <c r="A44" s="45" t="s">
        <v>60</v>
      </c>
      <c r="B44" s="46" t="s">
        <v>62</v>
      </c>
      <c r="C44" s="46"/>
      <c r="D44" s="46"/>
      <c r="E44" s="46"/>
      <c r="F44" s="46"/>
      <c r="G44" s="46"/>
      <c r="H44" s="46"/>
      <c r="I44" s="46"/>
      <c r="J44" s="46"/>
      <c r="K44" s="6"/>
    </row>
    <row r="45" spans="1:18" ht="42.75" customHeight="1" x14ac:dyDescent="0.25">
      <c r="A45" s="45" t="s">
        <v>60</v>
      </c>
      <c r="B45" s="46" t="s">
        <v>63</v>
      </c>
      <c r="C45" s="46"/>
      <c r="D45" s="46"/>
      <c r="E45" s="46"/>
      <c r="F45" s="46"/>
      <c r="G45" s="46"/>
      <c r="H45" s="46"/>
      <c r="I45" s="46"/>
      <c r="J45" s="46"/>
      <c r="K45" s="47"/>
    </row>
    <row r="46" spans="1:18" ht="36.75" customHeight="1" x14ac:dyDescent="0.25">
      <c r="A46" s="45" t="s">
        <v>60</v>
      </c>
      <c r="B46" s="46" t="s">
        <v>64</v>
      </c>
      <c r="C46" s="46"/>
      <c r="D46" s="46"/>
      <c r="E46" s="46"/>
      <c r="F46" s="46"/>
      <c r="G46" s="46"/>
      <c r="H46" s="46"/>
      <c r="I46" s="46"/>
      <c r="J46" s="46"/>
      <c r="K46" s="6"/>
    </row>
    <row r="47" spans="1:18" x14ac:dyDescent="0.25">
      <c r="A47" s="6"/>
      <c r="B47" s="6"/>
      <c r="C47" s="6"/>
      <c r="D47" s="6"/>
      <c r="E47" s="6"/>
      <c r="F47" s="6"/>
      <c r="G47" s="6"/>
      <c r="H47" s="6"/>
      <c r="I47" s="6"/>
      <c r="J47" s="6"/>
      <c r="K47" s="6"/>
    </row>
  </sheetData>
  <sheetProtection password="94FB" sheet="1" selectLockedCells="1"/>
  <mergeCells count="21">
    <mergeCell ref="B46:J46"/>
    <mergeCell ref="A17:D17"/>
    <mergeCell ref="M28:Q29"/>
    <mergeCell ref="B30:D30"/>
    <mergeCell ref="B43:J43"/>
    <mergeCell ref="B44:J44"/>
    <mergeCell ref="B45:J45"/>
    <mergeCell ref="B6:J6"/>
    <mergeCell ref="B7:J7"/>
    <mergeCell ref="B8:J8"/>
    <mergeCell ref="A10:D10"/>
    <mergeCell ref="M10:T10"/>
    <mergeCell ref="A13:E13"/>
    <mergeCell ref="A1:D1"/>
    <mergeCell ref="E1:J1"/>
    <mergeCell ref="M1:Q1"/>
    <mergeCell ref="F2:J3"/>
    <mergeCell ref="M2:Q2"/>
    <mergeCell ref="A3:E3"/>
    <mergeCell ref="M3:R5"/>
    <mergeCell ref="A5:E5"/>
  </mergeCells>
  <conditionalFormatting sqref="C20">
    <cfRule type="expression" dxfId="3" priority="4">
      <formula>C18="Yes"</formula>
    </cfRule>
  </conditionalFormatting>
  <conditionalFormatting sqref="D21:D25">
    <cfRule type="expression" dxfId="2" priority="2">
      <formula>$C$20="Yes"</formula>
    </cfRule>
    <cfRule type="expression" dxfId="1" priority="3">
      <formula>$C$18="Yes"</formula>
    </cfRule>
  </conditionalFormatting>
  <conditionalFormatting sqref="C18">
    <cfRule type="expression" dxfId="0" priority="1">
      <formula>$C$20="yes"</formula>
    </cfRule>
  </conditionalFormatting>
  <dataValidations count="2">
    <dataValidation type="list" allowBlank="1" showInputMessage="1" showErrorMessage="1" sqref="C11">
      <formula1>$M$11:$X$11</formula1>
    </dataValidation>
    <dataValidation type="list" allowBlank="1" showInputMessage="1" showErrorMessage="1" sqref="C18 C20 C14:C15 D21:D25">
      <formula1>"Yes,No,. . ."</formula1>
    </dataValidation>
  </dataValidations>
  <pageMargins left="0.43307086614173229" right="0.43307086614173229"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YDP full fee</vt:lpstr>
      <vt:lpstr>'YDP full fee'!fee_1</vt:lpstr>
      <vt:lpstr>'YDP full fee'!Fri_1</vt:lpstr>
      <vt:lpstr>'YDP full fee'!ft_1</vt:lpstr>
      <vt:lpstr>'YDP full fee'!Mon_1</vt:lpstr>
      <vt:lpstr>'YDP full fee'!Print_Area</vt:lpstr>
      <vt:lpstr>Program_1</vt:lpstr>
      <vt:lpstr>Program_2</vt:lpstr>
      <vt:lpstr>'YDP full fee'!pt_1</vt:lpstr>
      <vt:lpstr>School_1</vt:lpstr>
      <vt:lpstr>'YDP full fee'!Thu_1</vt:lpstr>
      <vt:lpstr>'YDP full fee'!Tue_1</vt:lpstr>
      <vt:lpstr>'YDP full fee'!Wed_1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Prospero</dc:creator>
  <cp:lastModifiedBy>Lori Prospero</cp:lastModifiedBy>
  <dcterms:created xsi:type="dcterms:W3CDTF">2019-11-15T15:05:36Z</dcterms:created>
  <dcterms:modified xsi:type="dcterms:W3CDTF">2019-11-15T15:07:35Z</dcterms:modified>
</cp:coreProperties>
</file>